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<sst xmlns="http://schemas.openxmlformats.org/spreadsheetml/2006/main" count="460" uniqueCount="407">
  <si>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</si>
  <si>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</si>
  <si>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</si>
  <si>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</si>
  <si>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</si>
  <si>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</si>
  <si>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</si>
  <si>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</si>
  <si>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</si>
  <si>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</si>
  <si>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</si>
  <si>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</si>
  <si>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</si>
  <si>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</si>
  <si>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</si>
  <si>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</si>
  <si>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</si>
  <si>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</si>
  <si>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</si>
  <si>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</si>
  <si>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</si>
  <si>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</si>
  <si>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</si>
  <si>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</si>
  <si>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</si>
  <si>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</si>
  <si>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</si>
  <si>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</si>
  <si>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</si>
  <si>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</si>
  <si>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</si>
  <si>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</si>
  <si>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</si>
  <si>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</si>
  <si>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</si>
  <si>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</si>
  <si>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</si>
  <si>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</si>
  <si>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</si>
  <si>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</si>
  <si>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</si>
  <si>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</si>
  <si>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</si>
  <si>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</si>
  <si>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</si>
  <si>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</si>
  <si>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</si>
  <si>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</si>
  <si>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</si>
  <si>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023-205-563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</si>
  <si>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</si>
  <si>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</si>
  <si>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</si>
  <si>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</si>
  <si>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</si>
  <si>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31.12.2019.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</si>
  <si>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</si>
  <si>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</si>
  <si>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</si>
  <si>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</si>
  <si>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</si>
  <si>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</si>
  <si>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</si>
  <si>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</si>
  <si>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</si>
  <si>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</si>
  <si>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</si>
  <si>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</si>
  <si>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</si>
  <si>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</si>
  <si>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</si>
  <si>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</si>
  <si>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</si>
  <si>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</si>
  <si>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</si>
  <si>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</si>
  <si>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</si>
  <si>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</si>
  <si>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</si>
  <si>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</si>
  <si>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</si>
  <si>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</si>
  <si>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</si>
  <si>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</si>
  <si>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</si>
  <si>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</si>
  <si>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</si>
  <si>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</si>
  <si>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</si>
  <si>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</si>
  <si>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</si>
  <si>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</si>
  <si>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</si>
  <si>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</si>
  <si>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</si>
  <si>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</si>
  <si>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</si>
  <si>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</si>
  <si>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</si>
  <si>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</si>
  <si>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</si>
  <si>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</si>
  <si>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</si>
  <si>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</si>
  <si>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</si>
  <si>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</si>
  <si>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</si>
  <si>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</si>
  <si>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</si>
  <si>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</si>
  <si>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</si>
  <si>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</si>
  <si>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</si>
  <si>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</si>
  <si>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</si>
  <si>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</si>
  <si>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</si>
  <si>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</si>
  <si>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</si>
  <si>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</si>
  <si>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</si>
  <si>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</si>
  <si>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</si>
  <si>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</si>
  <si>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</si>
  <si>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</si>
  <si>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</si>
  <si>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</si>
  <si>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</si>
  <si>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</si>
  <si>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</si>
  <si>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</si>
  <si>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</si>
  <si>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</si>
  <si>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</si>
  <si>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</si>
  <si>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</si>
  <si>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</si>
  <si>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</si>
  <si>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</si>
  <si>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</si>
  <si>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</si>
  <si>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</si>
  <si>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</si>
  <si>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</si>
  <si>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</si>
  <si>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</si>
  <si>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</si>
  <si>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</si>
  <si>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</si>
  <si>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</si>
  <si>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</si>
  <si>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</si>
  <si>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</si>
  <si>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</si>
  <si>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</si>
  <si>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</si>
  <si>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</si>
  <si>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</si>
  <si>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</si>
  <si>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</si>
  <si>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</si>
  <si>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</si>
  <si>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</si>
  <si>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</si>
  <si>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</si>
  <si>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</si>
  <si>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</si>
  <si>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</si>
  <si>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</si>
  <si>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</si>
  <si>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</si>
  <si>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31.12.2019.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</si>
  <si>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</si>
  <si>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</si>
  <si>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</si>
  <si>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</si>
  <si>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</si>
  <si>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</si>
  <si>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</si>
  <si>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</si>
  <si>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</si>
  <si>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</si>
  <si>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</si>
  <si>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</si>
  <si>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</si>
  <si>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</si>
  <si>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</si>
  <si>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</si>
  <si>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</si>
  <si>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</si>
  <si>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</si>
  <si>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</si>
  <si>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</si>
  <si>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</si>
  <si>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</si>
  <si>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</si>
  <si>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</si>
  <si>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</si>
  <si>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</si>
  <si>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</si>
  <si>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</si>
  <si>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</si>
  <si>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</si>
  <si>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</si>
  <si>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</si>
  <si>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</si>
  <si>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</si>
  <si>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</si>
  <si>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</si>
  <si>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</si>
  <si>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</si>
  <si>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</si>
  <si>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</si>
  <si>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</si>
  <si>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</si>
  <si>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</si>
  <si>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</si>
  <si>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</si>
  <si>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</si>
  <si>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</si>
  <si>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</si>
  <si>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</si>
  <si>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</si>
  <si>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</si>
  <si>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</si>
  <si>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</si>
  <si>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</si>
  <si>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</si>
  <si>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</si>
  <si>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</si>
  <si>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</si>
  <si>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</si>
  <si>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</si>
  <si>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</si>
  <si>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</si>
  <si>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</si>
  <si>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</si>
  <si>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</si>
  <si>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</si>
  <si>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</si>
  <si>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</si>
  <si>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</si>
  <si>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</si>
  <si>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</si>
  <si>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</si>
  <si>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</si>
  <si>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</si>
  <si>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</si>
  <si>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</si>
  <si>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</si>
  <si>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</si>
  <si>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</si>
  <si>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</si>
  <si>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</si>
  <si>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</si>
  <si>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</si>
  <si>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</si>
  <si>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</si>
  <si>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</si>
  <si>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</si>
  <si>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</si>
  <si>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</si>
  <si>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</si>
  <si>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</si>
  <si>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</si>
  <si>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</si>
  <si>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</si>
  <si>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</si>
  <si>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</si>
  <si>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</si>
  <si>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</si>
  <si>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</si>
  <si>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</si>
  <si>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</si>
  <si>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</si>
  <si>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</si>
  <si>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31.12.2019.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</si>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</sst>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C58" activeCellId="0" sqref="C58"/>
    </sheetView>
  </sheetViews>
  <sheetFormatPr defaultRowHeight="13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43830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4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tru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417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30</v>
      </c>
      <c r="J31" s="55" t="s">
        <v>32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3.8" hidden="false" customHeight="false" outlineLevel="0" collapsed="false">
      <c r="A37" s="58"/>
      <c r="B37" s="58"/>
      <c r="C37" s="58"/>
      <c r="D37" s="58"/>
      <c r="E37" s="59"/>
      <c r="F37" s="59"/>
      <c r="G37" s="59"/>
      <c r="H37" s="59"/>
      <c r="I37" s="59"/>
      <c r="J37" s="60"/>
    </row>
    <row r="38" customFormat="false" ht="13.8" hidden="false" customHeight="tru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tru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tru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40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41</v>
      </c>
    </row>
    <row r="50" customFormat="false" ht="14.4" hidden="false" customHeight="true" outlineLevel="0" collapsed="false">
      <c r="A50" s="40" t="s">
        <v>42</v>
      </c>
      <c r="B50" s="40"/>
      <c r="C50" s="30"/>
      <c r="D50" s="30"/>
      <c r="E50" s="65" t="s">
        <v>43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44</v>
      </c>
      <c r="H51" s="66"/>
      <c r="I51" s="66"/>
      <c r="J51" s="20"/>
    </row>
    <row r="52" customFormat="false" ht="13.95" hidden="false" customHeight="true" outlineLevel="0" collapsed="false">
      <c r="A52" s="40" t="s">
        <v>45</v>
      </c>
      <c r="B52" s="40"/>
      <c r="C52" s="44" t="s">
        <v>46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47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48</v>
      </c>
      <c r="B54" s="40"/>
      <c r="C54" s="67" t="s">
        <v>49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50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51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52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53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false" sqref="C50:D50" type="list">
      <formula1>$J$48:$J$49</formula1>
      <formula2>0</formula2>
    </dataValidation>
    <dataValidation allowBlank="true" operator="between" showDropDown="false" showErrorMessage="true" showInputMessage="false" sqref="C33" type="list">
      <formula1>$I$33:$J$33</formula1>
      <formula2>0</formula2>
    </dataValidation>
    <dataValidation allowBlank="true" operator="between" showDropDown="false" showErrorMessage="true" showInputMessage="false" sqref="C31" type="list">
      <formula1>$I$31:$J$31</formula1>
      <formula2>0</formula2>
    </dataValidation>
    <dataValidation allowBlank="true" operator="between" showDropDown="false" showErrorMessage="true" showInputMessage="fals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true" showOutlineSymbols="true" defaultGridColor="true" view="pageBreakPreview" topLeftCell="A43" colorId="64" zoomScale="120" zoomScaleNormal="100" zoomScalePageLayoutView="120" workbookViewId="0">
      <selection pane="topLeft" activeCell="I57" activeCellId="0" sqref="I57"/>
    </sheetView>
  </sheetViews>
  <sheetFormatPr defaultRowHeight="13.2" zeroHeight="false" outlineLevelRow="0" outlineLevelCol="0"/>
  <cols>
    <col collapsed="false" customWidth="true" hidden="false" outlineLevel="0" max="7" min="1" style="74" width="8.87"/>
    <col collapsed="false" customWidth="true" hidden="false" outlineLevel="0" max="9" min="8" style="74" width="16.41"/>
    <col collapsed="false" customWidth="true" hidden="false" outlineLevel="0" max="10" min="10" style="74" width="10.31"/>
    <col collapsed="false" customWidth="true" hidden="false" outlineLevel="0" max="257" min="11" style="74" width="8.87"/>
    <col collapsed="false" customWidth="true" hidden="false" outlineLevel="0" max="1025" min="258" style="0" width="8.87"/>
  </cols>
  <sheetData>
    <row r="1" customFormat="false" ht="13.2" hidden="false" customHeight="true" outlineLevel="0" collapsed="false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59</v>
      </c>
      <c r="H5" s="80" t="s">
        <v>60</v>
      </c>
      <c r="I5" s="80" t="s">
        <v>61</v>
      </c>
    </row>
    <row r="6" customFormat="false" ht="13.2" hidden="false" customHeight="tru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tru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62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63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470443123</v>
      </c>
      <c r="I9" s="88" t="n">
        <f aca="false">I10+I17+I27+I38+I43</f>
        <v>368914173</v>
      </c>
    </row>
    <row r="10" customFormat="false" ht="12.75" hidden="false" customHeight="true" outlineLevel="0" collapsed="false">
      <c r="A10" s="89" t="s">
        <v>64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0</v>
      </c>
      <c r="I10" s="88" t="n">
        <f aca="false">I11+I12+I13+I14+I15+I16</f>
        <v>0</v>
      </c>
    </row>
    <row r="11" customFormat="false" ht="12.75" hidden="false" customHeight="true" outlineLevel="0" collapsed="false">
      <c r="A11" s="90" t="s">
        <v>65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66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67</v>
      </c>
      <c r="B13" s="90"/>
      <c r="C13" s="90"/>
      <c r="D13" s="90"/>
      <c r="E13" s="90"/>
      <c r="F13" s="90"/>
      <c r="G13" s="84" t="n">
        <v>6</v>
      </c>
      <c r="H13" s="85"/>
      <c r="I13" s="85"/>
    </row>
    <row r="14" customFormat="false" ht="12.75" hidden="false" customHeight="true" outlineLevel="0" collapsed="false">
      <c r="A14" s="90" t="s">
        <v>68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69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70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71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384345585</v>
      </c>
      <c r="I17" s="88" t="n">
        <f aca="false">I18+I19+I20+I21+I22+I23+I24+I25+I26</f>
        <v>356503997</v>
      </c>
    </row>
    <row r="18" customFormat="false" ht="12.75" hidden="false" customHeight="true" outlineLevel="0" collapsed="false">
      <c r="A18" s="90" t="s">
        <v>72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49013029</v>
      </c>
    </row>
    <row r="19" customFormat="false" ht="12.75" hidden="false" customHeight="true" outlineLevel="0" collapsed="false">
      <c r="A19" s="90" t="s">
        <v>73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262179018</v>
      </c>
    </row>
    <row r="20" customFormat="false" ht="12.75" hidden="false" customHeight="true" outlineLevel="0" collapsed="false">
      <c r="A20" s="90" t="s">
        <v>74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75</v>
      </c>
      <c r="B21" s="90"/>
      <c r="C21" s="90"/>
      <c r="D21" s="90"/>
      <c r="E21" s="90"/>
      <c r="F21" s="90"/>
      <c r="G21" s="84" t="n">
        <v>14</v>
      </c>
      <c r="H21" s="85" t="n">
        <v>14407631</v>
      </c>
      <c r="I21" s="85" t="n">
        <v>8312022</v>
      </c>
    </row>
    <row r="22" customFormat="false" ht="12.75" hidden="false" customHeight="true" outlineLevel="0" collapsed="false">
      <c r="A22" s="90" t="s">
        <v>76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77</v>
      </c>
      <c r="B23" s="90"/>
      <c r="C23" s="90"/>
      <c r="D23" s="90"/>
      <c r="E23" s="90"/>
      <c r="F23" s="90"/>
      <c r="G23" s="84" t="n">
        <v>16</v>
      </c>
      <c r="H23" s="85" t="n">
        <v>1129904</v>
      </c>
      <c r="I23" s="85" t="n">
        <v>400000</v>
      </c>
    </row>
    <row r="24" customFormat="false" ht="12.75" hidden="false" customHeight="true" outlineLevel="0" collapsed="false">
      <c r="A24" s="90" t="s">
        <v>78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10026577</v>
      </c>
    </row>
    <row r="25" customFormat="false" ht="12.75" hidden="false" customHeight="true" outlineLevel="0" collapsed="false">
      <c r="A25" s="90" t="s">
        <v>79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80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26404424</v>
      </c>
    </row>
    <row r="27" customFormat="false" ht="12.75" hidden="false" customHeight="true" outlineLevel="0" collapsed="false">
      <c r="A27" s="89" t="s">
        <v>81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85504353</v>
      </c>
      <c r="I27" s="88" t="n">
        <f aca="false">SUM(I28:I37)</f>
        <v>11939221</v>
      </c>
    </row>
    <row r="28" customFormat="false" ht="12.75" hidden="false" customHeight="true" outlineLevel="0" collapsed="false">
      <c r="A28" s="90" t="s">
        <v>82</v>
      </c>
      <c r="B28" s="90"/>
      <c r="C28" s="90"/>
      <c r="D28" s="90"/>
      <c r="E28" s="90"/>
      <c r="F28" s="90"/>
      <c r="G28" s="84" t="n">
        <v>21</v>
      </c>
      <c r="H28" s="85" t="n">
        <v>4984138</v>
      </c>
      <c r="I28" s="85" t="n">
        <v>4984138</v>
      </c>
    </row>
    <row r="29" customFormat="false" ht="12.75" hidden="false" customHeight="true" outlineLevel="0" collapsed="false">
      <c r="A29" s="90" t="s">
        <v>83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84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85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86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87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88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3696117</v>
      </c>
    </row>
    <row r="35" customFormat="false" ht="12.75" hidden="false" customHeight="true" outlineLevel="0" collapsed="false">
      <c r="A35" s="90" t="s">
        <v>89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3258966</v>
      </c>
    </row>
    <row r="36" customFormat="false" ht="12.75" hidden="false" customHeight="true" outlineLevel="0" collapsed="false">
      <c r="A36" s="90" t="s">
        <v>90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91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92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93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94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95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96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97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470955</v>
      </c>
    </row>
    <row r="44" customFormat="false" ht="12.75" hidden="false" customHeight="true" outlineLevel="0" collapsed="false">
      <c r="A44" s="86" t="s">
        <v>98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172034208</v>
      </c>
      <c r="I44" s="88" t="n">
        <f aca="false">I45+I53+I60+I70</f>
        <v>339884004</v>
      </c>
    </row>
    <row r="45" customFormat="false" ht="12.75" hidden="false" customHeight="true" outlineLevel="0" collapsed="false">
      <c r="A45" s="89" t="s">
        <v>99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2626141</v>
      </c>
      <c r="I45" s="88" t="n">
        <f aca="false">SUM(I46:I52)</f>
        <v>2268479</v>
      </c>
    </row>
    <row r="46" customFormat="false" ht="12.75" hidden="false" customHeight="true" outlineLevel="0" collapsed="false">
      <c r="A46" s="90" t="s">
        <v>100</v>
      </c>
      <c r="B46" s="90"/>
      <c r="C46" s="90"/>
      <c r="D46" s="90"/>
      <c r="E46" s="90"/>
      <c r="F46" s="90"/>
      <c r="G46" s="84" t="n">
        <v>39</v>
      </c>
      <c r="H46" s="85" t="n">
        <v>1698926</v>
      </c>
      <c r="I46" s="85" t="n">
        <v>1691941</v>
      </c>
    </row>
    <row r="47" customFormat="false" ht="12.75" hidden="false" customHeight="true" outlineLevel="0" collapsed="false">
      <c r="A47" s="90" t="s">
        <v>101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102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103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104</v>
      </c>
      <c r="B50" s="90"/>
      <c r="C50" s="90"/>
      <c r="D50" s="90"/>
      <c r="E50" s="90"/>
      <c r="F50" s="90"/>
      <c r="G50" s="84" t="n">
        <v>43</v>
      </c>
      <c r="H50" s="85" t="n">
        <v>927215</v>
      </c>
      <c r="I50" s="85" t="n">
        <v>576538</v>
      </c>
    </row>
    <row r="51" customFormat="false" ht="12.75" hidden="false" customHeight="true" outlineLevel="0" collapsed="false">
      <c r="A51" s="90" t="s">
        <v>105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106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107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13829368</v>
      </c>
      <c r="I53" s="88" t="n">
        <f aca="false">SUM(I54:I59)</f>
        <v>17031969</v>
      </c>
    </row>
    <row r="54" customFormat="false" ht="12.75" hidden="false" customHeight="true" outlineLevel="0" collapsed="false">
      <c r="A54" s="90" t="s">
        <v>108</v>
      </c>
      <c r="B54" s="90"/>
      <c r="C54" s="90"/>
      <c r="D54" s="90"/>
      <c r="E54" s="90"/>
      <c r="F54" s="90"/>
      <c r="G54" s="84" t="n">
        <v>47</v>
      </c>
      <c r="H54" s="85" t="n">
        <v>60123</v>
      </c>
      <c r="I54" s="85" t="n">
        <v>3537376</v>
      </c>
    </row>
    <row r="55" customFormat="false" ht="12.75" hidden="false" customHeight="true" outlineLevel="0" collapsed="false">
      <c r="A55" s="90" t="s">
        <v>109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110</v>
      </c>
      <c r="B56" s="90"/>
      <c r="C56" s="90"/>
      <c r="D56" s="90"/>
      <c r="E56" s="90"/>
      <c r="F56" s="90"/>
      <c r="G56" s="84" t="n">
        <v>49</v>
      </c>
      <c r="H56" s="85" t="n">
        <v>13596351</v>
      </c>
      <c r="I56" s="85" t="n">
        <v>13230013</v>
      </c>
    </row>
    <row r="57" customFormat="false" ht="12.75" hidden="false" customHeight="true" outlineLevel="0" collapsed="false">
      <c r="A57" s="90" t="s">
        <v>111</v>
      </c>
      <c r="B57" s="90"/>
      <c r="C57" s="90"/>
      <c r="D57" s="90"/>
      <c r="E57" s="90"/>
      <c r="F57" s="90"/>
      <c r="G57" s="84" t="n">
        <v>50</v>
      </c>
      <c r="H57" s="85" t="n">
        <v>104600</v>
      </c>
      <c r="I57" s="85" t="n">
        <v>126300</v>
      </c>
    </row>
    <row r="58" customFormat="false" ht="12.75" hidden="false" customHeight="true" outlineLevel="0" collapsed="false">
      <c r="A58" s="90" t="s">
        <v>112</v>
      </c>
      <c r="B58" s="90"/>
      <c r="C58" s="90"/>
      <c r="D58" s="90"/>
      <c r="E58" s="90"/>
      <c r="F58" s="90"/>
      <c r="G58" s="84" t="n">
        <v>51</v>
      </c>
      <c r="H58" s="85" t="n">
        <v>68294</v>
      </c>
      <c r="I58" s="85" t="n">
        <v>138280</v>
      </c>
    </row>
    <row r="59" customFormat="false" ht="12.75" hidden="false" customHeight="true" outlineLevel="0" collapsed="false">
      <c r="A59" s="90" t="s">
        <v>113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114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96648507</v>
      </c>
      <c r="I60" s="88" t="n">
        <f aca="false">SUM(I61:I69)</f>
        <v>203923984</v>
      </c>
    </row>
    <row r="61" customFormat="false" ht="12.75" hidden="false" customHeight="true" outlineLevel="0" collapsed="false">
      <c r="A61" s="90" t="s">
        <v>82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83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84</v>
      </c>
      <c r="B63" s="90"/>
      <c r="C63" s="90"/>
      <c r="D63" s="90"/>
      <c r="E63" s="90"/>
      <c r="F63" s="90"/>
      <c r="G63" s="84" t="n">
        <v>56</v>
      </c>
      <c r="H63" s="85" t="n">
        <v>8084989</v>
      </c>
      <c r="I63" s="85" t="n">
        <v>9514989</v>
      </c>
    </row>
    <row r="64" customFormat="false" ht="25.95" hidden="false" customHeight="true" outlineLevel="0" collapsed="false">
      <c r="A64" s="90" t="s">
        <v>115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86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87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88</v>
      </c>
      <c r="B67" s="90"/>
      <c r="C67" s="90"/>
      <c r="D67" s="90"/>
      <c r="E67" s="90"/>
      <c r="F67" s="90"/>
      <c r="G67" s="84" t="n">
        <v>60</v>
      </c>
      <c r="H67" s="85" t="n">
        <v>88241789</v>
      </c>
      <c r="I67" s="85" t="n">
        <v>119719395</v>
      </c>
    </row>
    <row r="68" customFormat="false" ht="12.75" hidden="false" customHeight="true" outlineLevel="0" collapsed="false">
      <c r="A68" s="90" t="s">
        <v>89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74689600</v>
      </c>
    </row>
    <row r="69" customFormat="false" ht="12.75" hidden="false" customHeight="true" outlineLevel="0" collapsed="false">
      <c r="A69" s="90" t="s">
        <v>116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117</v>
      </c>
      <c r="B70" s="90"/>
      <c r="C70" s="90"/>
      <c r="D70" s="90"/>
      <c r="E70" s="90"/>
      <c r="F70" s="90"/>
      <c r="G70" s="84" t="n">
        <v>63</v>
      </c>
      <c r="H70" s="85" t="n">
        <v>58930192</v>
      </c>
      <c r="I70" s="85" t="n">
        <v>116659572</v>
      </c>
    </row>
    <row r="71" customFormat="false" ht="12.75" hidden="false" customHeight="true" outlineLevel="0" collapsed="false">
      <c r="A71" s="83" t="s">
        <v>118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719500</v>
      </c>
    </row>
    <row r="72" customFormat="false" ht="12.75" hidden="false" customHeight="true" outlineLevel="0" collapsed="false">
      <c r="A72" s="86" t="s">
        <v>119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642738705</v>
      </c>
      <c r="I72" s="88" t="n">
        <f aca="false">I8+I9+I44+I71</f>
        <v>709517677</v>
      </c>
    </row>
    <row r="73" customFormat="false" ht="12.75" hidden="false" customHeight="true" outlineLevel="0" collapsed="false">
      <c r="A73" s="83" t="s">
        <v>120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 t="n">
        <v>3222191</v>
      </c>
    </row>
    <row r="74" customFormat="false" ht="13.2" hidden="false" customHeight="true" outlineLevel="0" collapsed="false">
      <c r="A74" s="91" t="s">
        <v>121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122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443241916</v>
      </c>
      <c r="I75" s="88" t="n">
        <f aca="false">I76+I77+I78+I84+I85+I89+I92+I95</f>
        <v>497868547</v>
      </c>
    </row>
    <row r="76" customFormat="false" ht="12.75" hidden="false" customHeight="true" outlineLevel="0" collapsed="false">
      <c r="A76" s="90" t="s">
        <v>123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124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125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126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127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128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129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130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131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/>
    </row>
    <row r="85" customFormat="false" ht="12.75" hidden="false" customHeight="true" outlineLevel="0" collapsed="false">
      <c r="A85" s="89" t="s">
        <v>132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-2145460</v>
      </c>
    </row>
    <row r="86" customFormat="false" ht="12.75" hidden="false" customHeight="true" outlineLevel="0" collapsed="false">
      <c r="A86" s="90" t="s">
        <v>133</v>
      </c>
      <c r="B86" s="90"/>
      <c r="C86" s="90"/>
      <c r="D86" s="90"/>
      <c r="E86" s="90"/>
      <c r="F86" s="90"/>
      <c r="G86" s="84" t="n">
        <v>78</v>
      </c>
      <c r="H86" s="85"/>
      <c r="I86" s="85" t="n">
        <v>-2145460</v>
      </c>
    </row>
    <row r="87" customFormat="false" ht="12.75" hidden="false" customHeight="true" outlineLevel="0" collapsed="false">
      <c r="A87" s="90" t="s">
        <v>134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135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136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125056188</v>
      </c>
      <c r="I89" s="88" t="n">
        <f aca="false">I90-I91</f>
        <v>158106482</v>
      </c>
    </row>
    <row r="90" customFormat="false" ht="12.75" hidden="false" customHeight="true" outlineLevel="0" collapsed="false">
      <c r="A90" s="90" t="s">
        <v>137</v>
      </c>
      <c r="B90" s="90"/>
      <c r="C90" s="90"/>
      <c r="D90" s="90"/>
      <c r="E90" s="90"/>
      <c r="F90" s="90"/>
      <c r="G90" s="84" t="n">
        <v>82</v>
      </c>
      <c r="H90" s="85" t="n">
        <v>125056188</v>
      </c>
      <c r="I90" s="85" t="n">
        <v>158106482</v>
      </c>
    </row>
    <row r="91" customFormat="false" ht="12.75" hidden="false" customHeight="true" outlineLevel="0" collapsed="false">
      <c r="A91" s="90" t="s">
        <v>138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139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64318518</v>
      </c>
      <c r="I92" s="88" t="n">
        <f aca="false">I93-I94</f>
        <v>85338026</v>
      </c>
    </row>
    <row r="93" customFormat="false" ht="12.75" hidden="false" customHeight="true" outlineLevel="0" collapsed="false">
      <c r="A93" s="90" t="s">
        <v>140</v>
      </c>
      <c r="B93" s="90"/>
      <c r="C93" s="90"/>
      <c r="D93" s="90"/>
      <c r="E93" s="90"/>
      <c r="F93" s="90"/>
      <c r="G93" s="84" t="n">
        <v>85</v>
      </c>
      <c r="H93" s="85" t="n">
        <v>64318518</v>
      </c>
      <c r="I93" s="85" t="n">
        <v>85338026</v>
      </c>
    </row>
    <row r="94" customFormat="false" ht="12.75" hidden="false" customHeight="true" outlineLevel="0" collapsed="false">
      <c r="A94" s="90" t="s">
        <v>141</v>
      </c>
      <c r="B94" s="90"/>
      <c r="C94" s="90"/>
      <c r="D94" s="90"/>
      <c r="E94" s="90"/>
      <c r="F94" s="90"/>
      <c r="G94" s="84" t="n">
        <v>86</v>
      </c>
      <c r="H94" s="85"/>
      <c r="I94" s="85" t="n">
        <v>0</v>
      </c>
    </row>
    <row r="95" customFormat="false" ht="12.75" hidden="false" customHeight="true" outlineLevel="0" collapsed="false">
      <c r="A95" s="90" t="s">
        <v>142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143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144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145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146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147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148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149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150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188863794</v>
      </c>
    </row>
    <row r="104" customFormat="false" ht="12.75" hidden="false" customHeight="true" outlineLevel="0" collapsed="false">
      <c r="A104" s="90" t="s">
        <v>151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152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153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154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155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156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188863794</v>
      </c>
    </row>
    <row r="110" customFormat="false" ht="12.75" hidden="false" customHeight="true" outlineLevel="0" collapsed="false">
      <c r="A110" s="90" t="s">
        <v>157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158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159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160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161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162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20317646</v>
      </c>
      <c r="I115" s="88" t="n">
        <f aca="false">SUM(I116:I129)</f>
        <v>21479247</v>
      </c>
    </row>
    <row r="116" customFormat="false" ht="12.75" hidden="false" customHeight="true" outlineLevel="0" collapsed="false">
      <c r="A116" s="90" t="s">
        <v>151</v>
      </c>
      <c r="B116" s="90"/>
      <c r="C116" s="90"/>
      <c r="D116" s="90"/>
      <c r="E116" s="90"/>
      <c r="F116" s="90"/>
      <c r="G116" s="84" t="n">
        <v>108</v>
      </c>
      <c r="H116" s="85" t="n">
        <v>510538</v>
      </c>
      <c r="I116" s="85" t="n">
        <v>3537375</v>
      </c>
    </row>
    <row r="117" customFormat="false" ht="22.2" hidden="false" customHeight="true" outlineLevel="0" collapsed="false">
      <c r="A117" s="90" t="s">
        <v>152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153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154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155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156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6190857</v>
      </c>
    </row>
    <row r="122" customFormat="false" ht="12.75" hidden="false" customHeight="true" outlineLevel="0" collapsed="false">
      <c r="A122" s="90" t="s">
        <v>157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782085</v>
      </c>
    </row>
    <row r="123" customFormat="false" ht="12.75" hidden="false" customHeight="true" outlineLevel="0" collapsed="false">
      <c r="A123" s="90" t="s">
        <v>158</v>
      </c>
      <c r="B123" s="90"/>
      <c r="C123" s="90"/>
      <c r="D123" s="90"/>
      <c r="E123" s="90"/>
      <c r="F123" s="90"/>
      <c r="G123" s="84" t="n">
        <v>115</v>
      </c>
      <c r="H123" s="85" t="n">
        <v>8281637</v>
      </c>
      <c r="I123" s="85" t="n">
        <v>5707619</v>
      </c>
    </row>
    <row r="124" customFormat="false" ht="13.2" hidden="false" customHeight="true" outlineLevel="0" collapsed="false">
      <c r="A124" s="90" t="s">
        <v>159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163</v>
      </c>
      <c r="B125" s="90"/>
      <c r="C125" s="90"/>
      <c r="D125" s="90"/>
      <c r="E125" s="90"/>
      <c r="F125" s="90"/>
      <c r="G125" s="84" t="n">
        <v>117</v>
      </c>
      <c r="H125" s="85" t="n">
        <v>2140930</v>
      </c>
      <c r="I125" s="85" t="n">
        <v>2360190</v>
      </c>
    </row>
    <row r="126" customFormat="false" ht="13.2" hidden="false" customHeight="true" outlineLevel="0" collapsed="false">
      <c r="A126" s="90" t="s">
        <v>164</v>
      </c>
      <c r="B126" s="90"/>
      <c r="C126" s="90"/>
      <c r="D126" s="90"/>
      <c r="E126" s="90"/>
      <c r="F126" s="90"/>
      <c r="G126" s="84" t="n">
        <v>118</v>
      </c>
      <c r="H126" s="85" t="n">
        <v>2196159</v>
      </c>
      <c r="I126" s="85" t="n">
        <v>2377014</v>
      </c>
    </row>
    <row r="127" customFormat="false" ht="13.2" hidden="false" customHeight="true" outlineLevel="0" collapsed="false">
      <c r="A127" s="90" t="s">
        <v>165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166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167</v>
      </c>
      <c r="B129" s="90"/>
      <c r="C129" s="90"/>
      <c r="D129" s="90"/>
      <c r="E129" s="90"/>
      <c r="F129" s="90"/>
      <c r="G129" s="84" t="n">
        <v>121</v>
      </c>
      <c r="H129" s="85" t="n">
        <v>273924</v>
      </c>
      <c r="I129" s="85" t="n">
        <v>324107</v>
      </c>
    </row>
    <row r="130" customFormat="false" ht="22.2" hidden="false" customHeight="true" outlineLevel="0" collapsed="false">
      <c r="A130" s="83" t="s">
        <v>168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1306089</v>
      </c>
    </row>
    <row r="131" customFormat="false" ht="13.2" hidden="false" customHeight="true" outlineLevel="0" collapsed="false">
      <c r="A131" s="86" t="s">
        <v>169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642738705</v>
      </c>
      <c r="I131" s="88" t="n">
        <f aca="false">I75+I96+I103+I115+I130</f>
        <v>709517677</v>
      </c>
    </row>
    <row r="132" customFormat="false" ht="13.2" hidden="false" customHeight="true" outlineLevel="0" collapsed="false">
      <c r="A132" s="83" t="s">
        <v>170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3222191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fals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A2" activeCellId="0" sqref="A2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5.98"/>
    <col collapsed="false" customWidth="true" hidden="false" outlineLevel="0" max="1025" min="12" style="0" width="9.13"/>
  </cols>
  <sheetData>
    <row r="1" customFormat="false" ht="13.2" hidden="false" customHeight="true" outlineLevel="0" collapsed="false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173</v>
      </c>
      <c r="H5" s="80" t="s">
        <v>174</v>
      </c>
      <c r="I5" s="80"/>
      <c r="J5" s="80" t="s">
        <v>175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176</v>
      </c>
      <c r="I6" s="80" t="s">
        <v>177</v>
      </c>
      <c r="J6" s="80" t="s">
        <v>176</v>
      </c>
      <c r="K6" s="80" t="s">
        <v>177</v>
      </c>
    </row>
    <row r="7" customFormat="false" ht="13.2" hidden="false" customHeight="tru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178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267067455</v>
      </c>
      <c r="I8" s="101" t="n">
        <f aca="false">SUM(I9:I13)</f>
        <v>11775818</v>
      </c>
      <c r="J8" s="101" t="n">
        <f aca="false">SUM(J9:J13)</f>
        <v>298700486</v>
      </c>
      <c r="K8" s="101" t="n">
        <f aca="false">SUM(K9:K13)</f>
        <v>14672738</v>
      </c>
    </row>
    <row r="9" customFormat="false" ht="13.2" hidden="false" customHeight="true" outlineLevel="0" collapsed="false">
      <c r="A9" s="90" t="s">
        <v>179</v>
      </c>
      <c r="B9" s="90"/>
      <c r="C9" s="90"/>
      <c r="D9" s="90"/>
      <c r="E9" s="90"/>
      <c r="F9" s="90"/>
      <c r="G9" s="84" t="n">
        <v>126</v>
      </c>
      <c r="H9" s="85" t="n">
        <v>13204</v>
      </c>
      <c r="I9" s="85" t="n">
        <v>11328188</v>
      </c>
      <c r="J9" s="85" t="n">
        <v>2615873</v>
      </c>
      <c r="K9" s="85" t="n">
        <v>448714</v>
      </c>
    </row>
    <row r="10" customFormat="false" ht="12.8" hidden="false" customHeight="true" outlineLevel="0" collapsed="false">
      <c r="A10" s="90" t="s">
        <v>180</v>
      </c>
      <c r="B10" s="90"/>
      <c r="C10" s="90"/>
      <c r="D10" s="90"/>
      <c r="E10" s="90"/>
      <c r="F10" s="90"/>
      <c r="G10" s="84" t="n">
        <v>127</v>
      </c>
      <c r="H10" s="85" t="n">
        <v>264616738</v>
      </c>
      <c r="I10" s="85"/>
      <c r="J10" s="85" t="n">
        <v>282047181</v>
      </c>
      <c r="K10" s="85" t="n">
        <v>13235882</v>
      </c>
    </row>
    <row r="11" customFormat="false" ht="13.2" hidden="false" customHeight="true" outlineLevel="0" collapsed="false">
      <c r="A11" s="90" t="s">
        <v>181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 t="n">
        <v>0</v>
      </c>
      <c r="K11" s="85"/>
    </row>
    <row r="12" customFormat="false" ht="13.2" hidden="false" customHeight="true" outlineLevel="0" collapsed="false">
      <c r="A12" s="90" t="s">
        <v>182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183</v>
      </c>
      <c r="B13" s="90"/>
      <c r="C13" s="90"/>
      <c r="D13" s="90"/>
      <c r="E13" s="90"/>
      <c r="F13" s="90"/>
      <c r="G13" s="84" t="n">
        <v>130</v>
      </c>
      <c r="H13" s="85" t="n">
        <v>2437513</v>
      </c>
      <c r="I13" s="85" t="n">
        <v>447630</v>
      </c>
      <c r="J13" s="85" t="n">
        <v>14037432</v>
      </c>
      <c r="K13" s="85" t="n">
        <v>988142</v>
      </c>
    </row>
    <row r="14" customFormat="false" ht="13.2" hidden="false" customHeight="true" outlineLevel="0" collapsed="false">
      <c r="A14" s="99" t="s">
        <v>184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199512966</v>
      </c>
      <c r="I14" s="101" t="n">
        <f aca="false">I15+I16+I20+I24+I25+I26+I29+I36</f>
        <v>45716042</v>
      </c>
      <c r="J14" s="101" t="n">
        <f aca="false">J15+J16+J20+J24+J25+J26+J29+J36</f>
        <v>217538510</v>
      </c>
      <c r="K14" s="101" t="n">
        <f aca="false">K15+K16+K20+K24+K25+K26+K29+K36</f>
        <v>44426766</v>
      </c>
    </row>
    <row r="15" customFormat="false" ht="13.2" hidden="false" customHeight="true" outlineLevel="0" collapsed="false">
      <c r="A15" s="90" t="s">
        <v>185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186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72396224</v>
      </c>
      <c r="I16" s="101" t="n">
        <f aca="false">SUM(I17:I19)</f>
        <v>10190523</v>
      </c>
      <c r="J16" s="101" t="n">
        <f aca="false">SUM(J17:J19)</f>
        <v>70712422</v>
      </c>
      <c r="K16" s="101" t="n">
        <f aca="false">SUM(K17:K19)</f>
        <v>8221753</v>
      </c>
    </row>
    <row r="17" customFormat="false" ht="13.2" hidden="false" customHeight="true" outlineLevel="0" collapsed="false">
      <c r="A17" s="103" t="s">
        <v>187</v>
      </c>
      <c r="B17" s="103"/>
      <c r="C17" s="103"/>
      <c r="D17" s="103"/>
      <c r="E17" s="103"/>
      <c r="F17" s="103"/>
      <c r="G17" s="84" t="n">
        <v>134</v>
      </c>
      <c r="H17" s="85" t="n">
        <v>51139952</v>
      </c>
      <c r="I17" s="85" t="n">
        <v>6469949</v>
      </c>
      <c r="J17" s="85" t="n">
        <v>39897773</v>
      </c>
      <c r="K17" s="85" t="n">
        <v>4292805</v>
      </c>
    </row>
    <row r="18" customFormat="false" ht="13.2" hidden="false" customHeight="true" outlineLevel="0" collapsed="false">
      <c r="A18" s="103" t="s">
        <v>188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189</v>
      </c>
      <c r="B19" s="103"/>
      <c r="C19" s="103"/>
      <c r="D19" s="103"/>
      <c r="E19" s="103"/>
      <c r="F19" s="103"/>
      <c r="G19" s="84" t="n">
        <v>136</v>
      </c>
      <c r="H19" s="85" t="n">
        <v>21256272</v>
      </c>
      <c r="I19" s="85" t="n">
        <v>3720574</v>
      </c>
      <c r="J19" s="85" t="n">
        <v>30814649</v>
      </c>
      <c r="K19" s="85" t="n">
        <v>3928948</v>
      </c>
    </row>
    <row r="20" customFormat="false" ht="13.2" hidden="false" customHeight="true" outlineLevel="0" collapsed="false">
      <c r="A20" s="102" t="s">
        <v>190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54374392</v>
      </c>
      <c r="I20" s="101" t="n">
        <f aca="false">SUM(I21:I23)</f>
        <v>11615048</v>
      </c>
      <c r="J20" s="101" t="n">
        <f aca="false">SUM(J21:J23)</f>
        <v>58296279</v>
      </c>
      <c r="K20" s="101" t="n">
        <f aca="false">SUM(K21:K23)</f>
        <v>12697510</v>
      </c>
    </row>
    <row r="21" customFormat="false" ht="13.2" hidden="false" customHeight="true" outlineLevel="0" collapsed="false">
      <c r="A21" s="103" t="s">
        <v>191</v>
      </c>
      <c r="B21" s="103"/>
      <c r="C21" s="103"/>
      <c r="D21" s="103"/>
      <c r="E21" s="103"/>
      <c r="F21" s="103"/>
      <c r="G21" s="84" t="n">
        <v>138</v>
      </c>
      <c r="H21" s="85" t="n">
        <v>33649599</v>
      </c>
      <c r="I21" s="85" t="n">
        <v>7134797</v>
      </c>
      <c r="J21" s="85" t="n">
        <v>36154411</v>
      </c>
      <c r="K21" s="85" t="n">
        <v>7854947</v>
      </c>
    </row>
    <row r="22" customFormat="false" ht="13.2" hidden="false" customHeight="true" outlineLevel="0" collapsed="false">
      <c r="A22" s="103" t="s">
        <v>192</v>
      </c>
      <c r="B22" s="103"/>
      <c r="C22" s="103"/>
      <c r="D22" s="103"/>
      <c r="E22" s="103"/>
      <c r="F22" s="103"/>
      <c r="G22" s="84" t="n">
        <v>139</v>
      </c>
      <c r="H22" s="85" t="n">
        <v>12969432</v>
      </c>
      <c r="I22" s="85" t="n">
        <v>2819392</v>
      </c>
      <c r="J22" s="85" t="n">
        <v>14201034</v>
      </c>
      <c r="K22" s="85" t="n">
        <v>3107014</v>
      </c>
    </row>
    <row r="23" customFormat="false" ht="13.2" hidden="false" customHeight="true" outlineLevel="0" collapsed="false">
      <c r="A23" s="103" t="s">
        <v>193</v>
      </c>
      <c r="B23" s="103"/>
      <c r="C23" s="103"/>
      <c r="D23" s="103"/>
      <c r="E23" s="103"/>
      <c r="F23" s="103"/>
      <c r="G23" s="84" t="n">
        <v>140</v>
      </c>
      <c r="H23" s="85" t="n">
        <v>7755361</v>
      </c>
      <c r="I23" s="85" t="n">
        <v>1660859</v>
      </c>
      <c r="J23" s="85" t="n">
        <v>7940834</v>
      </c>
      <c r="K23" s="85" t="n">
        <v>1735549</v>
      </c>
    </row>
    <row r="24" customFormat="false" ht="13.2" hidden="false" customHeight="true" outlineLevel="0" collapsed="false">
      <c r="A24" s="90" t="s">
        <v>194</v>
      </c>
      <c r="B24" s="90"/>
      <c r="C24" s="90"/>
      <c r="D24" s="90"/>
      <c r="E24" s="90"/>
      <c r="F24" s="90"/>
      <c r="G24" s="84" t="n">
        <v>141</v>
      </c>
      <c r="H24" s="85" t="n">
        <v>46964168</v>
      </c>
      <c r="I24" s="85" t="n">
        <v>18343550</v>
      </c>
      <c r="J24" s="85" t="n">
        <v>58032488</v>
      </c>
      <c r="K24" s="85" t="n">
        <v>14827624</v>
      </c>
    </row>
    <row r="25" customFormat="false" ht="13.2" hidden="false" customHeight="true" outlineLevel="0" collapsed="false">
      <c r="A25" s="90" t="s">
        <v>195</v>
      </c>
      <c r="B25" s="90"/>
      <c r="C25" s="90"/>
      <c r="D25" s="90"/>
      <c r="E25" s="90"/>
      <c r="F25" s="90"/>
      <c r="G25" s="84" t="n">
        <v>142</v>
      </c>
      <c r="H25" s="85" t="n">
        <v>25641160</v>
      </c>
      <c r="I25" s="85" t="n">
        <v>5439167</v>
      </c>
      <c r="J25" s="85" t="n">
        <v>27476626</v>
      </c>
      <c r="K25" s="85" t="n">
        <v>5733911</v>
      </c>
    </row>
    <row r="26" customFormat="false" ht="13.2" hidden="false" customHeight="true" outlineLevel="0" collapsed="false">
      <c r="A26" s="102" t="s">
        <v>196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127341</v>
      </c>
      <c r="I26" s="101" t="n">
        <f aca="false">I27+I28</f>
        <v>127754</v>
      </c>
      <c r="J26" s="101" t="n">
        <f aca="false">J27+J28</f>
        <v>2915827</v>
      </c>
      <c r="K26" s="101" t="n">
        <f aca="false">K27+K28</f>
        <v>2915827</v>
      </c>
    </row>
    <row r="27" customFormat="false" ht="13.2" hidden="false" customHeight="true" outlineLevel="0" collapsed="false">
      <c r="A27" s="103" t="s">
        <v>197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198</v>
      </c>
      <c r="B28" s="103"/>
      <c r="C28" s="103"/>
      <c r="D28" s="103"/>
      <c r="E28" s="103"/>
      <c r="F28" s="103"/>
      <c r="G28" s="84" t="n">
        <v>145</v>
      </c>
      <c r="H28" s="85" t="n">
        <v>127341</v>
      </c>
      <c r="I28" s="85" t="n">
        <v>127754</v>
      </c>
      <c r="J28" s="85" t="n">
        <v>2915827</v>
      </c>
      <c r="K28" s="85" t="n">
        <v>2915827</v>
      </c>
    </row>
    <row r="29" customFormat="false" ht="13.2" hidden="false" customHeight="true" outlineLevel="0" collapsed="false">
      <c r="A29" s="102" t="s">
        <v>199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200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201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202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203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204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205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206</v>
      </c>
      <c r="B36" s="90"/>
      <c r="C36" s="90"/>
      <c r="D36" s="90"/>
      <c r="E36" s="90"/>
      <c r="F36" s="90"/>
      <c r="G36" s="84" t="n">
        <v>153</v>
      </c>
      <c r="H36" s="85" t="n">
        <v>9681</v>
      </c>
      <c r="I36" s="85"/>
      <c r="J36" s="85" t="n">
        <v>104868</v>
      </c>
      <c r="K36" s="85" t="n">
        <v>30141</v>
      </c>
    </row>
    <row r="37" customFormat="false" ht="13.2" hidden="false" customHeight="true" outlineLevel="0" collapsed="false">
      <c r="A37" s="99" t="s">
        <v>207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3064709</v>
      </c>
      <c r="I37" s="101" t="n">
        <f aca="false">SUM(I38:I47)</f>
        <v>1302008</v>
      </c>
      <c r="J37" s="101" t="n">
        <f aca="false">SUM(J38:J47)</f>
        <v>8893952</v>
      </c>
      <c r="K37" s="101" t="n">
        <f aca="false">SUM(K38:K47)</f>
        <v>1091111</v>
      </c>
    </row>
    <row r="38" customFormat="false" ht="13.2" hidden="false" customHeight="true" outlineLevel="0" collapsed="false">
      <c r="A38" s="90" t="s">
        <v>208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209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210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211</v>
      </c>
      <c r="B41" s="90"/>
      <c r="C41" s="90"/>
      <c r="D41" s="90"/>
      <c r="E41" s="90"/>
      <c r="F41" s="90"/>
      <c r="G41" s="84" t="n">
        <v>158</v>
      </c>
      <c r="H41" s="85" t="n">
        <v>101644</v>
      </c>
      <c r="I41" s="85" t="n">
        <v>41368</v>
      </c>
      <c r="J41" s="85" t="n">
        <v>394966</v>
      </c>
      <c r="K41" s="85" t="n">
        <v>85899</v>
      </c>
    </row>
    <row r="42" customFormat="false" ht="25.2" hidden="false" customHeight="true" outlineLevel="0" collapsed="false">
      <c r="A42" s="90" t="s">
        <v>212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213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 t="n">
        <v>126142</v>
      </c>
      <c r="K43" s="85" t="n">
        <v>126142</v>
      </c>
    </row>
    <row r="44" customFormat="false" ht="13.2" hidden="false" customHeight="true" outlineLevel="0" collapsed="false">
      <c r="A44" s="90" t="s">
        <v>214</v>
      </c>
      <c r="B44" s="90"/>
      <c r="C44" s="90"/>
      <c r="D44" s="90"/>
      <c r="E44" s="90"/>
      <c r="F44" s="90"/>
      <c r="G44" s="84" t="n">
        <v>161</v>
      </c>
      <c r="H44" s="85" t="n">
        <v>1005141</v>
      </c>
      <c r="I44" s="85" t="n">
        <v>1260640</v>
      </c>
      <c r="J44" s="85" t="n">
        <v>739945</v>
      </c>
      <c r="K44" s="85" t="n">
        <v>795794</v>
      </c>
    </row>
    <row r="45" customFormat="false" ht="13.2" hidden="false" customHeight="true" outlineLevel="0" collapsed="false">
      <c r="A45" s="90" t="s">
        <v>215</v>
      </c>
      <c r="B45" s="90"/>
      <c r="C45" s="90"/>
      <c r="D45" s="90"/>
      <c r="E45" s="90"/>
      <c r="F45" s="90"/>
      <c r="G45" s="84" t="n">
        <v>162</v>
      </c>
      <c r="H45" s="85" t="n">
        <v>990951</v>
      </c>
      <c r="I45" s="85" t="n">
        <v>0</v>
      </c>
      <c r="J45" s="85" t="n">
        <v>881462</v>
      </c>
      <c r="K45" s="85"/>
    </row>
    <row r="46" customFormat="false" ht="13.2" hidden="false" customHeight="true" outlineLevel="0" collapsed="false">
      <c r="A46" s="90" t="s">
        <v>216</v>
      </c>
      <c r="B46" s="90"/>
      <c r="C46" s="90"/>
      <c r="D46" s="90"/>
      <c r="E46" s="90"/>
      <c r="F46" s="90"/>
      <c r="G46" s="84" t="n">
        <v>163</v>
      </c>
      <c r="H46" s="85" t="n">
        <v>902297</v>
      </c>
      <c r="I46" s="85" t="n">
        <v>0</v>
      </c>
      <c r="J46" s="85" t="n">
        <v>6727558</v>
      </c>
      <c r="K46" s="85" t="n">
        <v>59397</v>
      </c>
    </row>
    <row r="47" customFormat="false" ht="13.2" hidden="false" customHeight="true" outlineLevel="0" collapsed="false">
      <c r="A47" s="90" t="s">
        <v>217</v>
      </c>
      <c r="B47" s="90"/>
      <c r="C47" s="90"/>
      <c r="D47" s="90"/>
      <c r="E47" s="90"/>
      <c r="F47" s="90"/>
      <c r="G47" s="84" t="n">
        <v>164</v>
      </c>
      <c r="H47" s="85" t="n">
        <v>64676</v>
      </c>
      <c r="I47" s="85" t="n">
        <v>0</v>
      </c>
      <c r="J47" s="85" t="n">
        <v>23879</v>
      </c>
      <c r="K47" s="85" t="n">
        <v>23879</v>
      </c>
    </row>
    <row r="48" customFormat="false" ht="13.2" hidden="false" customHeight="true" outlineLevel="0" collapsed="false">
      <c r="A48" s="99" t="s">
        <v>218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6300680</v>
      </c>
      <c r="I48" s="101" t="n">
        <f aca="false">SUM(I49:I55)</f>
        <v>1774091</v>
      </c>
      <c r="J48" s="101" t="n">
        <f aca="false">SUM(J49:J55)</f>
        <v>4717902</v>
      </c>
      <c r="K48" s="101" t="n">
        <f aca="false">SUM(K49:K55)</f>
        <v>2636979</v>
      </c>
    </row>
    <row r="49" customFormat="false" ht="25.2" hidden="false" customHeight="true" outlineLevel="0" collapsed="false">
      <c r="A49" s="90" t="s">
        <v>219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220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221</v>
      </c>
      <c r="B51" s="104"/>
      <c r="C51" s="104"/>
      <c r="D51" s="104"/>
      <c r="E51" s="104"/>
      <c r="F51" s="104"/>
      <c r="G51" s="84" t="n">
        <v>168</v>
      </c>
      <c r="H51" s="85" t="n">
        <v>3550398</v>
      </c>
      <c r="I51" s="85"/>
      <c r="J51" s="85" t="n">
        <v>3812660</v>
      </c>
      <c r="K51" s="85" t="n">
        <v>2380591</v>
      </c>
    </row>
    <row r="52" customFormat="false" ht="13.2" hidden="false" customHeight="true" outlineLevel="0" collapsed="false">
      <c r="A52" s="104" t="s">
        <v>222</v>
      </c>
      <c r="B52" s="104"/>
      <c r="C52" s="104"/>
      <c r="D52" s="104"/>
      <c r="E52" s="104"/>
      <c r="F52" s="104"/>
      <c r="G52" s="84" t="n">
        <v>169</v>
      </c>
      <c r="H52" s="85" t="n">
        <v>2518784</v>
      </c>
      <c r="I52" s="85" t="n">
        <v>1566790</v>
      </c>
      <c r="J52" s="85" t="n">
        <v>640684</v>
      </c>
      <c r="K52" s="85" t="n">
        <v>256388</v>
      </c>
    </row>
    <row r="53" customFormat="false" ht="13.2" hidden="false" customHeight="true" outlineLevel="0" collapsed="false">
      <c r="A53" s="104" t="s">
        <v>223</v>
      </c>
      <c r="B53" s="104"/>
      <c r="C53" s="104"/>
      <c r="D53" s="104"/>
      <c r="E53" s="104"/>
      <c r="F53" s="104"/>
      <c r="G53" s="84" t="n">
        <v>170</v>
      </c>
      <c r="H53" s="85" t="n">
        <v>231498</v>
      </c>
      <c r="I53" s="85" t="n">
        <v>207301</v>
      </c>
      <c r="J53" s="85" t="n">
        <v>264558</v>
      </c>
      <c r="K53" s="85"/>
    </row>
    <row r="54" customFormat="false" ht="13.2" hidden="false" customHeight="true" outlineLevel="0" collapsed="false">
      <c r="A54" s="104" t="s">
        <v>224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225</v>
      </c>
      <c r="B55" s="104"/>
      <c r="C55" s="104"/>
      <c r="D55" s="104"/>
      <c r="E55" s="104"/>
      <c r="F55" s="104"/>
      <c r="G55" s="84" t="n">
        <v>172</v>
      </c>
      <c r="H55" s="85"/>
      <c r="I55" s="85"/>
      <c r="J55" s="85"/>
      <c r="K55" s="85"/>
    </row>
    <row r="56" customFormat="false" ht="22.2" hidden="false" customHeight="true" outlineLevel="0" collapsed="false">
      <c r="A56" s="105" t="s">
        <v>226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227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228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229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230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270132164</v>
      </c>
      <c r="I60" s="101" t="n">
        <f aca="false">I8+I37+I56+I57</f>
        <v>13077826</v>
      </c>
      <c r="J60" s="101" t="n">
        <f aca="false">J8+J37+J56+J57</f>
        <v>307594438</v>
      </c>
      <c r="K60" s="101" t="n">
        <f aca="false">K8+K37+K56+K57</f>
        <v>15763849</v>
      </c>
    </row>
    <row r="61" customFormat="false" ht="13.2" hidden="false" customHeight="true" outlineLevel="0" collapsed="false">
      <c r="A61" s="99" t="s">
        <v>231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205813646</v>
      </c>
      <c r="I61" s="101" t="n">
        <f aca="false">I14+I48+I58+I59</f>
        <v>47490133</v>
      </c>
      <c r="J61" s="101" t="n">
        <f aca="false">J14+J48+J58+J59</f>
        <v>222256412</v>
      </c>
      <c r="K61" s="101" t="n">
        <f aca="false">K14+K48+K58+K59</f>
        <v>47063745</v>
      </c>
    </row>
    <row r="62" customFormat="false" ht="13.2" hidden="false" customHeight="true" outlineLevel="0" collapsed="false">
      <c r="A62" s="99" t="s">
        <v>232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64318518</v>
      </c>
      <c r="I62" s="101" t="n">
        <f aca="false">I60-I61</f>
        <v>-34412307</v>
      </c>
      <c r="J62" s="101" t="n">
        <f aca="false">J60-J61</f>
        <v>85338026</v>
      </c>
      <c r="K62" s="101" t="n">
        <f aca="false">K60-K61</f>
        <v>-31299896</v>
      </c>
    </row>
    <row r="63" customFormat="false" ht="13.2" hidden="false" customHeight="true" outlineLevel="0" collapsed="false">
      <c r="A63" s="106" t="s">
        <v>233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64318518</v>
      </c>
      <c r="I63" s="101" t="n">
        <f aca="false">+IF((I60-I61)&gt;0,(I60-I61),0)</f>
        <v>0</v>
      </c>
      <c r="J63" s="101" t="n">
        <f aca="false">+IF((J60-J61)&gt;0,(J60-J61),0)</f>
        <v>85338026</v>
      </c>
      <c r="K63" s="101" t="n">
        <f aca="false">+IF((K60-K61)&gt;0,(K60-K61),0)</f>
        <v>0</v>
      </c>
    </row>
    <row r="64" customFormat="false" ht="13.2" hidden="false" customHeight="true" outlineLevel="0" collapsed="false">
      <c r="A64" s="106" t="s">
        <v>234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0</v>
      </c>
      <c r="I64" s="101" t="n">
        <f aca="false">+IF((I60-I61)&lt;0,(I60-I61),0)</f>
        <v>-34412307</v>
      </c>
      <c r="J64" s="101" t="n">
        <f aca="false">+IF((J60-J61)&lt;0,(J60-J61),0)</f>
        <v>0</v>
      </c>
      <c r="K64" s="101" t="n">
        <f aca="false">+IF((K60-K61)&lt;0,(K60-K61),0)</f>
        <v>-31299896</v>
      </c>
    </row>
    <row r="65" customFormat="false" ht="13.2" hidden="false" customHeight="true" outlineLevel="0" collapsed="false">
      <c r="A65" s="105" t="s">
        <v>235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236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64318518</v>
      </c>
      <c r="I66" s="101" t="n">
        <f aca="false">I62-I65</f>
        <v>-34412307</v>
      </c>
      <c r="J66" s="101" t="n">
        <f aca="false">J62-J65</f>
        <v>85338026</v>
      </c>
      <c r="K66" s="101" t="n">
        <f aca="false">K62-K65</f>
        <v>-31299896</v>
      </c>
    </row>
    <row r="67" customFormat="false" ht="13.2" hidden="false" customHeight="true" outlineLevel="0" collapsed="false">
      <c r="A67" s="106" t="s">
        <v>237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64318518</v>
      </c>
      <c r="I67" s="101" t="n">
        <f aca="false">+IF((I62-I65)&gt;0,(I62-I65),0)</f>
        <v>0</v>
      </c>
      <c r="J67" s="101" t="n">
        <f aca="false">+IF((J62-J65)&gt;0,(J62-J65),0)</f>
        <v>85338026</v>
      </c>
      <c r="K67" s="101" t="n">
        <f aca="false">+IF((K62-K65)&gt;0,(K62-K65),0)</f>
        <v>0</v>
      </c>
    </row>
    <row r="68" customFormat="false" ht="13.2" hidden="false" customHeight="true" outlineLevel="0" collapsed="false">
      <c r="A68" s="106" t="s">
        <v>238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0</v>
      </c>
      <c r="I68" s="101" t="n">
        <f aca="false">+IF((I62-I65)&lt;0,(I62-I65),0)</f>
        <v>-34412307</v>
      </c>
      <c r="J68" s="101" t="n">
        <f aca="false">+IF((J62-J65)&lt;0,(J62-J65),0)</f>
        <v>0</v>
      </c>
      <c r="K68" s="101" t="n">
        <f aca="false">+IF((K62-K65)&lt;0,(K62-K65),0)</f>
        <v>-31299896</v>
      </c>
    </row>
    <row r="69" customFormat="false" ht="13.2" hidden="false" customHeight="true" outlineLevel="0" collapsed="false">
      <c r="A69" s="91" t="s">
        <v>239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240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241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242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243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244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245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247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248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249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250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251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252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253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255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256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257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258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259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260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261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262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263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264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265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266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267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268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269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270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271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273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274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275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fals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fals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I58" activeCellId="0" sqref="I58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1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57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58</v>
      </c>
      <c r="B5" s="116"/>
      <c r="C5" s="116"/>
      <c r="D5" s="116"/>
      <c r="E5" s="116"/>
      <c r="F5" s="116"/>
      <c r="G5" s="116" t="s">
        <v>173</v>
      </c>
      <c r="H5" s="117" t="s">
        <v>174</v>
      </c>
      <c r="I5" s="117" t="s">
        <v>175</v>
      </c>
    </row>
    <row r="6" customFormat="false" ht="13.2" hidden="false" customHeight="tru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278</v>
      </c>
      <c r="I6" s="119" t="s">
        <v>279</v>
      </c>
    </row>
    <row r="7" customFormat="false" ht="13.2" hidden="false" customHeight="true" outlineLevel="0" collapsed="false">
      <c r="A7" s="120" t="s">
        <v>280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281</v>
      </c>
      <c r="B8" s="121"/>
      <c r="C8" s="121"/>
      <c r="D8" s="121"/>
      <c r="E8" s="121"/>
      <c r="F8" s="121"/>
      <c r="G8" s="122" t="n">
        <v>1</v>
      </c>
      <c r="H8" s="123" t="n">
        <v>64318518</v>
      </c>
      <c r="I8" s="123" t="n">
        <v>85348026</v>
      </c>
    </row>
    <row r="9" customFormat="false" ht="12.75" hidden="false" customHeight="true" outlineLevel="0" collapsed="false">
      <c r="A9" s="124" t="s">
        <v>282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46964168</v>
      </c>
      <c r="I9" s="126" t="n">
        <f aca="false">I10+I11+I12+I13+I14+I15+I16+I17</f>
        <v>58032488</v>
      </c>
    </row>
    <row r="10" customFormat="false" ht="12.75" hidden="false" customHeight="true" outlineLevel="0" collapsed="false">
      <c r="A10" s="127" t="s">
        <v>283</v>
      </c>
      <c r="B10" s="127"/>
      <c r="C10" s="127"/>
      <c r="D10" s="127"/>
      <c r="E10" s="127"/>
      <c r="F10" s="127"/>
      <c r="G10" s="128" t="n">
        <v>3</v>
      </c>
      <c r="H10" s="129" t="n">
        <v>46964168</v>
      </c>
      <c r="I10" s="129" t="n">
        <v>58032488</v>
      </c>
    </row>
    <row r="11" customFormat="false" ht="22.2" hidden="false" customHeight="true" outlineLevel="0" collapsed="false">
      <c r="A11" s="127" t="s">
        <v>284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285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286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287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288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289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290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291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111282686</v>
      </c>
      <c r="I18" s="126" t="n">
        <f aca="false">I8+I9</f>
        <v>143380514</v>
      </c>
    </row>
    <row r="19" customFormat="false" ht="12.75" hidden="false" customHeight="true" outlineLevel="0" collapsed="false">
      <c r="A19" s="124" t="s">
        <v>292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-10479028</v>
      </c>
      <c r="I19" s="126" t="n">
        <f aca="false">I20+I21+I22+I23</f>
        <v>-1885253</v>
      </c>
    </row>
    <row r="20" customFormat="false" ht="12.75" hidden="false" customHeight="true" outlineLevel="0" collapsed="false">
      <c r="A20" s="127" t="s">
        <v>293</v>
      </c>
      <c r="B20" s="127"/>
      <c r="C20" s="127"/>
      <c r="D20" s="127"/>
      <c r="E20" s="127"/>
      <c r="F20" s="127"/>
      <c r="G20" s="128" t="n">
        <v>13</v>
      </c>
      <c r="H20" s="129" t="n">
        <v>-22866000</v>
      </c>
      <c r="I20" s="129" t="n">
        <v>1161601</v>
      </c>
    </row>
    <row r="21" customFormat="false" ht="12.75" hidden="false" customHeight="true" outlineLevel="0" collapsed="false">
      <c r="A21" s="127" t="s">
        <v>294</v>
      </c>
      <c r="B21" s="127"/>
      <c r="C21" s="127"/>
      <c r="D21" s="127"/>
      <c r="E21" s="127"/>
      <c r="F21" s="127"/>
      <c r="G21" s="128" t="n">
        <v>14</v>
      </c>
      <c r="H21" s="129" t="n">
        <v>-793645</v>
      </c>
      <c r="I21" s="129" t="n">
        <v>-3202601</v>
      </c>
    </row>
    <row r="22" customFormat="false" ht="12.75" hidden="false" customHeight="true" outlineLevel="0" collapsed="false">
      <c r="A22" s="127" t="s">
        <v>295</v>
      </c>
      <c r="B22" s="127"/>
      <c r="C22" s="127"/>
      <c r="D22" s="127"/>
      <c r="E22" s="127"/>
      <c r="F22" s="127"/>
      <c r="G22" s="128" t="n">
        <v>15</v>
      </c>
      <c r="H22" s="129" t="n">
        <v>-216980</v>
      </c>
      <c r="I22" s="129" t="n">
        <v>347662</v>
      </c>
    </row>
    <row r="23" customFormat="false" ht="12.75" hidden="false" customHeight="true" outlineLevel="0" collapsed="false">
      <c r="A23" s="127" t="s">
        <v>296</v>
      </c>
      <c r="B23" s="127"/>
      <c r="C23" s="127"/>
      <c r="D23" s="127"/>
      <c r="E23" s="127"/>
      <c r="F23" s="127"/>
      <c r="G23" s="128" t="n">
        <v>16</v>
      </c>
      <c r="H23" s="129" t="n">
        <v>13397597</v>
      </c>
      <c r="I23" s="129" t="n">
        <v>-191915</v>
      </c>
    </row>
    <row r="24" customFormat="false" ht="12.75" hidden="false" customHeight="true" outlineLevel="0" collapsed="false">
      <c r="A24" s="130" t="s">
        <v>297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100803658</v>
      </c>
      <c r="I24" s="126" t="n">
        <f aca="false">I18+I19</f>
        <v>141495261</v>
      </c>
    </row>
    <row r="25" customFormat="false" ht="12.75" hidden="false" customHeight="true" outlineLevel="0" collapsed="false">
      <c r="A25" s="131" t="s">
        <v>298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299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300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100803658</v>
      </c>
      <c r="I27" s="134" t="n">
        <f aca="false">I24+I25+I26</f>
        <v>141495261</v>
      </c>
    </row>
    <row r="28" customFormat="false" ht="13.2" hidden="false" customHeight="true" outlineLevel="0" collapsed="false">
      <c r="A28" s="120" t="s">
        <v>301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302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303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304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305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306</v>
      </c>
      <c r="B33" s="131"/>
      <c r="C33" s="131"/>
      <c r="D33" s="131"/>
      <c r="E33" s="131"/>
      <c r="F33" s="131"/>
      <c r="G33" s="128" t="n">
        <v>25</v>
      </c>
      <c r="H33" s="136"/>
      <c r="I33" s="136"/>
    </row>
    <row r="34" customFormat="false" ht="12.75" hidden="false" customHeight="true" outlineLevel="0" collapsed="false">
      <c r="A34" s="131" t="s">
        <v>307</v>
      </c>
      <c r="B34" s="131"/>
      <c r="C34" s="131"/>
      <c r="D34" s="131"/>
      <c r="E34" s="131"/>
      <c r="F34" s="131"/>
      <c r="G34" s="128" t="n">
        <v>26</v>
      </c>
      <c r="H34" s="136" t="n">
        <v>789447</v>
      </c>
      <c r="I34" s="136" t="n">
        <v>60240862</v>
      </c>
    </row>
    <row r="35" customFormat="false" ht="26.4" hidden="false" customHeight="true" outlineLevel="0" collapsed="false">
      <c r="A35" s="130" t="s">
        <v>308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789447</v>
      </c>
      <c r="I35" s="137" t="n">
        <f aca="false">I29+I30+I31+I32+I33+I34</f>
        <v>60240862</v>
      </c>
    </row>
    <row r="36" customFormat="false" ht="22.95" hidden="false" customHeight="true" outlineLevel="0" collapsed="false">
      <c r="A36" s="131" t="s">
        <v>309</v>
      </c>
      <c r="B36" s="131"/>
      <c r="C36" s="131"/>
      <c r="D36" s="131"/>
      <c r="E36" s="131"/>
      <c r="F36" s="131"/>
      <c r="G36" s="128" t="n">
        <v>28</v>
      </c>
      <c r="H36" s="136" t="n">
        <v>-155002104</v>
      </c>
      <c r="I36" s="136" t="n">
        <v>-19122580</v>
      </c>
    </row>
    <row r="37" customFormat="false" ht="12.75" hidden="false" customHeight="true" outlineLevel="0" collapsed="false">
      <c r="A37" s="131" t="s">
        <v>310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311</v>
      </c>
      <c r="B38" s="131"/>
      <c r="C38" s="131"/>
      <c r="D38" s="131"/>
      <c r="E38" s="131"/>
      <c r="F38" s="131"/>
      <c r="G38" s="128" t="n">
        <v>30</v>
      </c>
      <c r="H38" s="136" t="n">
        <v>-8084989</v>
      </c>
      <c r="I38" s="136" t="n">
        <v>-1430000</v>
      </c>
    </row>
    <row r="39" customFormat="false" ht="12.75" hidden="false" customHeight="true" outlineLevel="0" collapsed="false">
      <c r="A39" s="131" t="s">
        <v>312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313</v>
      </c>
      <c r="B40" s="131"/>
      <c r="C40" s="131"/>
      <c r="D40" s="131"/>
      <c r="E40" s="131"/>
      <c r="F40" s="131"/>
      <c r="G40" s="128" t="n">
        <v>32</v>
      </c>
      <c r="H40" s="136" t="n">
        <v>0</v>
      </c>
      <c r="I40" s="136" t="n">
        <v>0</v>
      </c>
    </row>
    <row r="41" customFormat="false" ht="24" hidden="false" customHeight="true" outlineLevel="0" collapsed="false">
      <c r="A41" s="130" t="s">
        <v>314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-163087093</v>
      </c>
      <c r="I41" s="137" t="n">
        <f aca="false">I36+I37+I38+I39+I40</f>
        <v>-20552580</v>
      </c>
    </row>
    <row r="42" customFormat="false" ht="29.4" hidden="false" customHeight="true" outlineLevel="0" collapsed="false">
      <c r="A42" s="132" t="s">
        <v>315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-162297646</v>
      </c>
      <c r="I42" s="138" t="n">
        <f aca="false">I35+I41</f>
        <v>39688282</v>
      </c>
    </row>
    <row r="43" customFormat="false" ht="13.2" hidden="false" customHeight="true" outlineLevel="0" collapsed="false">
      <c r="A43" s="120" t="s">
        <v>316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317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318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319</v>
      </c>
      <c r="B46" s="131"/>
      <c r="C46" s="131"/>
      <c r="D46" s="131"/>
      <c r="E46" s="131"/>
      <c r="F46" s="131"/>
      <c r="G46" s="128" t="n">
        <v>37</v>
      </c>
      <c r="H46" s="136" t="n">
        <v>109148498</v>
      </c>
      <c r="I46" s="136" t="n">
        <v>13659538</v>
      </c>
    </row>
    <row r="47" customFormat="false" ht="12.75" hidden="false" customHeight="true" outlineLevel="0" collapsed="false">
      <c r="A47" s="131" t="s">
        <v>320</v>
      </c>
      <c r="B47" s="131"/>
      <c r="C47" s="131"/>
      <c r="D47" s="131"/>
      <c r="E47" s="131"/>
      <c r="F47" s="131"/>
      <c r="G47" s="128" t="n">
        <v>38</v>
      </c>
      <c r="H47" s="136"/>
      <c r="I47" s="136"/>
    </row>
    <row r="48" customFormat="false" ht="22.2" hidden="false" customHeight="true" outlineLevel="0" collapsed="false">
      <c r="A48" s="130" t="s">
        <v>321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109148498</v>
      </c>
      <c r="I48" s="137" t="n">
        <f aca="false">I44+I45+I46+I47</f>
        <v>13659538</v>
      </c>
    </row>
    <row r="49" customFormat="false" ht="24.6" hidden="false" customHeight="true" outlineLevel="0" collapsed="false">
      <c r="A49" s="131" t="s">
        <v>322</v>
      </c>
      <c r="B49" s="131"/>
      <c r="C49" s="131"/>
      <c r="D49" s="131"/>
      <c r="E49" s="131"/>
      <c r="F49" s="131"/>
      <c r="G49" s="128" t="n">
        <v>40</v>
      </c>
      <c r="H49" s="136" t="n">
        <v>0</v>
      </c>
      <c r="I49" s="136"/>
    </row>
    <row r="50" customFormat="false" ht="12.75" hidden="false" customHeight="true" outlineLevel="0" collapsed="false">
      <c r="A50" s="131" t="s">
        <v>323</v>
      </c>
      <c r="B50" s="131"/>
      <c r="C50" s="131"/>
      <c r="D50" s="131"/>
      <c r="E50" s="131"/>
      <c r="F50" s="131"/>
      <c r="G50" s="128" t="n">
        <v>41</v>
      </c>
      <c r="H50" s="136" t="n">
        <v>-32722560</v>
      </c>
      <c r="I50" s="136" t="n">
        <v>-31268224</v>
      </c>
    </row>
    <row r="51" customFormat="false" ht="12.75" hidden="false" customHeight="true" outlineLevel="0" collapsed="false">
      <c r="A51" s="131" t="s">
        <v>324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325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326</v>
      </c>
      <c r="B53" s="131"/>
      <c r="C53" s="131"/>
      <c r="D53" s="131"/>
      <c r="E53" s="131"/>
      <c r="F53" s="131"/>
      <c r="G53" s="128" t="n">
        <v>44</v>
      </c>
      <c r="H53" s="136" t="n">
        <v>-19661432</v>
      </c>
      <c r="I53" s="136" t="n">
        <v>-105845477</v>
      </c>
    </row>
    <row r="54" customFormat="false" ht="30.6" hidden="false" customHeight="true" outlineLevel="0" collapsed="false">
      <c r="A54" s="130" t="s">
        <v>327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-52383992</v>
      </c>
      <c r="I54" s="137" t="n">
        <f aca="false">I49+I50+I51+I52+I53</f>
        <v>-137113701</v>
      </c>
    </row>
    <row r="55" customFormat="false" ht="29.4" hidden="false" customHeight="true" outlineLevel="0" collapsed="false">
      <c r="A55" s="139" t="s">
        <v>328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56764506</v>
      </c>
      <c r="I55" s="137" t="n">
        <f aca="false">I48+I54</f>
        <v>-123454163</v>
      </c>
    </row>
    <row r="56" customFormat="false" ht="13.2" hidden="false" customHeight="true" outlineLevel="0" collapsed="false">
      <c r="A56" s="131" t="s">
        <v>329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330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-4729482</v>
      </c>
      <c r="I57" s="137" t="n">
        <f aca="false">I27+I42+I55+I56</f>
        <v>57729380</v>
      </c>
    </row>
    <row r="58" customFormat="false" ht="13.2" hidden="false" customHeight="true" outlineLevel="0" collapsed="false">
      <c r="A58" s="140" t="s">
        <v>331</v>
      </c>
      <c r="B58" s="140"/>
      <c r="C58" s="140"/>
      <c r="D58" s="140"/>
      <c r="E58" s="140"/>
      <c r="F58" s="140"/>
      <c r="G58" s="128" t="n">
        <v>49</v>
      </c>
      <c r="H58" s="136" t="n">
        <v>63659674</v>
      </c>
      <c r="I58" s="136" t="n">
        <v>58930192</v>
      </c>
    </row>
    <row r="59" customFormat="false" ht="31.2" hidden="false" customHeight="true" outlineLevel="0" collapsed="false">
      <c r="A59" s="132" t="s">
        <v>332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58930192</v>
      </c>
      <c r="I59" s="138" t="n">
        <f aca="false">I57+I58</f>
        <v>116659572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false" sqref="H8:I9 H11:I12 H15:I24 H26:I27 H39:I39 H42:I42 H55:I57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10:I10 H14:I14 H29:I35 H44:I48 H58:I59" type="whole">
      <formula1>0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false" sqref="H13:I13 H25:I25 H36:I38 H40:I41 H49:I54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pageBreakPreview" topLeftCell="I40" colorId="64" zoomScale="120" zoomScaleNormal="100" zoomScalePageLayoutView="120" workbookViewId="0">
      <selection pane="topLeft" activeCell="T41" activeCellId="0" sqref="T41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1"/>
    <col collapsed="false" customWidth="true" hidden="false" outlineLevel="0" max="1025" min="25" style="0" width="9.13"/>
  </cols>
  <sheetData>
    <row r="1" customFormat="false" ht="13.2" hidden="false" customHeight="true" outlineLevel="0" collapsed="false">
      <c r="A1" s="141" t="s">
        <v>333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" hidden="false" customHeight="false" outlineLevel="0" collapsed="false">
      <c r="A2" s="141"/>
      <c r="B2" s="143"/>
      <c r="C2" s="144" t="s">
        <v>334</v>
      </c>
      <c r="D2" s="144"/>
      <c r="E2" s="145" t="n">
        <v>43466</v>
      </c>
      <c r="F2" s="144" t="s">
        <v>3</v>
      </c>
      <c r="G2" s="145" t="n">
        <v>43830</v>
      </c>
      <c r="H2" s="146"/>
      <c r="I2" s="146"/>
      <c r="J2" s="146"/>
      <c r="K2" s="147"/>
      <c r="V2" s="148" t="s">
        <v>56</v>
      </c>
    </row>
    <row r="3" customFormat="false" ht="13.5" hidden="false" customHeight="true" outlineLevel="0" collapsed="false">
      <c r="A3" s="149" t="s">
        <v>335</v>
      </c>
      <c r="B3" s="149"/>
      <c r="C3" s="149"/>
      <c r="D3" s="149"/>
      <c r="E3" s="149"/>
      <c r="F3" s="149"/>
      <c r="G3" s="150" t="s">
        <v>336</v>
      </c>
      <c r="H3" s="151" t="s">
        <v>337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338</v>
      </c>
      <c r="W3" s="152" t="s">
        <v>339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340</v>
      </c>
      <c r="I4" s="153" t="s">
        <v>341</v>
      </c>
      <c r="J4" s="153" t="s">
        <v>342</v>
      </c>
      <c r="K4" s="153" t="s">
        <v>343</v>
      </c>
      <c r="L4" s="153" t="s">
        <v>344</v>
      </c>
      <c r="M4" s="153" t="s">
        <v>345</v>
      </c>
      <c r="N4" s="153" t="s">
        <v>346</v>
      </c>
      <c r="O4" s="153" t="s">
        <v>347</v>
      </c>
      <c r="P4" s="153" t="s">
        <v>348</v>
      </c>
      <c r="Q4" s="153" t="s">
        <v>349</v>
      </c>
      <c r="R4" s="153" t="s">
        <v>350</v>
      </c>
      <c r="S4" s="153" t="s">
        <v>351</v>
      </c>
      <c r="T4" s="153" t="s">
        <v>352</v>
      </c>
      <c r="U4" s="153" t="s">
        <v>353</v>
      </c>
      <c r="V4" s="151"/>
      <c r="W4" s="152"/>
    </row>
    <row r="5" customFormat="false" ht="20.4" hidden="false" customHeight="tru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278</v>
      </c>
      <c r="I5" s="157" t="s">
        <v>279</v>
      </c>
      <c r="J5" s="156" t="s">
        <v>354</v>
      </c>
      <c r="K5" s="157" t="s">
        <v>355</v>
      </c>
      <c r="L5" s="156" t="s">
        <v>356</v>
      </c>
      <c r="M5" s="157" t="s">
        <v>357</v>
      </c>
      <c r="N5" s="156" t="s">
        <v>358</v>
      </c>
      <c r="O5" s="157" t="s">
        <v>359</v>
      </c>
      <c r="P5" s="156" t="s">
        <v>360</v>
      </c>
      <c r="Q5" s="157" t="s">
        <v>361</v>
      </c>
      <c r="R5" s="156" t="s">
        <v>362</v>
      </c>
      <c r="S5" s="157" t="s">
        <v>363</v>
      </c>
      <c r="T5" s="156" t="s">
        <v>364</v>
      </c>
      <c r="U5" s="156" t="s">
        <v>365</v>
      </c>
      <c r="V5" s="156" t="s">
        <v>366</v>
      </c>
      <c r="W5" s="158" t="s">
        <v>367</v>
      </c>
    </row>
    <row r="6" customFormat="false" ht="13.2" hidden="false" customHeight="true" outlineLevel="0" collapsed="false">
      <c r="A6" s="159" t="s">
        <v>368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369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-2798968</v>
      </c>
      <c r="P7" s="162"/>
      <c r="Q7" s="162"/>
      <c r="R7" s="162"/>
      <c r="S7" s="162" t="n">
        <v>78181083</v>
      </c>
      <c r="T7" s="162" t="n">
        <v>79597665</v>
      </c>
      <c r="U7" s="163" t="n">
        <f aca="false">H7+I7+J7+K7-L7+M7+N7+O7+P7+Q7+R7+S7+T7</f>
        <v>411549279</v>
      </c>
      <c r="V7" s="162"/>
      <c r="W7" s="163" t="n">
        <f aca="false">U7+V7</f>
        <v>411549279</v>
      </c>
    </row>
    <row r="8" customFormat="false" ht="13.2" hidden="false" customHeight="true" outlineLevel="0" collapsed="false">
      <c r="A8" s="164" t="s">
        <v>370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371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372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-2798968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78181083</v>
      </c>
      <c r="T10" s="163" t="n">
        <f aca="false">T7+T8+T9</f>
        <v>79597665</v>
      </c>
      <c r="U10" s="163" t="n">
        <f aca="false">U7+U8+U9</f>
        <v>411549279</v>
      </c>
      <c r="V10" s="163" t="n">
        <f aca="false">V7+V8+V9</f>
        <v>0</v>
      </c>
      <c r="W10" s="163" t="n">
        <f aca="false">W7+W8+W9</f>
        <v>411549279</v>
      </c>
    </row>
    <row r="11" customFormat="false" ht="13.2" hidden="false" customHeight="true" outlineLevel="0" collapsed="false">
      <c r="A11" s="164" t="s">
        <v>373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64318518</v>
      </c>
      <c r="U11" s="163" t="n">
        <f aca="false">H11+I11+J11+K11-L11+M11+N11+O11+P11+Q11+R11+S11+T11</f>
        <v>64318518</v>
      </c>
      <c r="V11" s="162"/>
      <c r="W11" s="163" t="n">
        <f aca="false">U11+V11</f>
        <v>64318518</v>
      </c>
    </row>
    <row r="12" customFormat="false" ht="13.2" hidden="false" customHeight="true" outlineLevel="0" collapsed="false">
      <c r="A12" s="164" t="s">
        <v>374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375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376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377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378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379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380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381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382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383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384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385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386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387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388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46875105</v>
      </c>
      <c r="T26" s="162" t="n">
        <v>-46875105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389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390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391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-2702289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125056188</v>
      </c>
      <c r="T29" s="170" t="n">
        <f aca="false">SUM(T10:T28)</f>
        <v>64318518</v>
      </c>
      <c r="U29" s="170" t="n">
        <f aca="false">SUM(U10:U28)</f>
        <v>443241916</v>
      </c>
      <c r="V29" s="170" t="n">
        <f aca="false">SUM(V10:V28)</f>
        <v>0</v>
      </c>
      <c r="W29" s="170" t="n">
        <f aca="false">SUM(W10:W28)</f>
        <v>443241916</v>
      </c>
    </row>
    <row r="30" customFormat="false" ht="13.2" hidden="false" customHeight="false" outlineLevel="0" collapsed="false">
      <c r="A30" s="171" t="s">
        <v>392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393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394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64318518</v>
      </c>
      <c r="U32" s="163" t="n">
        <f aca="false">U11+U31</f>
        <v>64415197</v>
      </c>
      <c r="V32" s="163" t="n">
        <f aca="false">V11+V31</f>
        <v>0</v>
      </c>
      <c r="W32" s="163" t="n">
        <f aca="false">W11+W31</f>
        <v>64415197</v>
      </c>
    </row>
    <row r="33" customFormat="false" ht="30.75" hidden="false" customHeight="true" outlineLevel="0" collapsed="false">
      <c r="A33" s="173" t="s">
        <v>395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46875105</v>
      </c>
      <c r="T33" s="170" t="n">
        <f aca="false">SUM(T21:T28)</f>
        <v>-79597665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396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 t="n">
        <v>0</v>
      </c>
      <c r="N35" s="162" t="n">
        <v>0</v>
      </c>
      <c r="O35" s="162" t="n">
        <v>-2702289</v>
      </c>
      <c r="P35" s="162"/>
      <c r="Q35" s="162"/>
      <c r="R35" s="162"/>
      <c r="S35" s="162" t="n">
        <v>125056188</v>
      </c>
      <c r="T35" s="162" t="n">
        <v>64318518</v>
      </c>
      <c r="U35" s="174" t="n">
        <f aca="false">H35+I35+J35+K35-L35+M35+N35+O35+P35+Q35+R35+S35+T35</f>
        <v>443241916</v>
      </c>
      <c r="V35" s="162"/>
      <c r="W35" s="174" t="n">
        <f aca="false">U35+V35</f>
        <v>443241916</v>
      </c>
    </row>
    <row r="36" customFormat="false" ht="13.2" hidden="false" customHeight="true" outlineLevel="0" collapsed="false">
      <c r="A36" s="164" t="s">
        <v>370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371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397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-2702289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125056188</v>
      </c>
      <c r="T38" s="174" t="n">
        <f aca="false">T35+T36+T37</f>
        <v>64318518</v>
      </c>
      <c r="U38" s="174" t="n">
        <f aca="false">U35+U36+U37</f>
        <v>443241916</v>
      </c>
      <c r="V38" s="174" t="n">
        <f aca="false">V35+V36+V37</f>
        <v>0</v>
      </c>
      <c r="W38" s="174" t="n">
        <f aca="false">W35+W36+W37</f>
        <v>443241916</v>
      </c>
    </row>
    <row r="39" customFormat="false" ht="13.2" hidden="false" customHeight="true" outlineLevel="0" collapsed="false">
      <c r="A39" s="164" t="s">
        <v>373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85338026</v>
      </c>
      <c r="U39" s="174" t="n">
        <f aca="false">H39+I39+J39+K39-L39+M39+N39+O39+P39+Q39+R39+S39+T39</f>
        <v>85338026</v>
      </c>
      <c r="V39" s="162"/>
      <c r="W39" s="174" t="n">
        <f aca="false">U39+V39</f>
        <v>85338026</v>
      </c>
    </row>
    <row r="40" customFormat="false" ht="13.2" hidden="false" customHeight="true" outlineLevel="0" collapsed="false">
      <c r="A40" s="164" t="s">
        <v>374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398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 t="n">
        <v>2702289</v>
      </c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2702289</v>
      </c>
      <c r="V41" s="162"/>
      <c r="W41" s="174" t="n">
        <f aca="false">U41+V41</f>
        <v>2702289</v>
      </c>
    </row>
    <row r="42" customFormat="false" ht="20.25" hidden="false" customHeight="true" outlineLevel="0" collapsed="false">
      <c r="A42" s="164" t="s">
        <v>376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 t="n">
        <v>-2145460</v>
      </c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-2145460</v>
      </c>
      <c r="V42" s="162"/>
      <c r="W42" s="174" t="n">
        <f aca="false">U42+V42</f>
        <v>-2145460</v>
      </c>
    </row>
    <row r="43" customFormat="false" ht="21" hidden="false" customHeight="true" outlineLevel="0" collapsed="false">
      <c r="A43" s="164" t="s">
        <v>377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378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399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380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381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382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400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384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401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386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387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 t="n">
        <v>-31268224</v>
      </c>
      <c r="U53" s="174" t="n">
        <f aca="false">H53+I53+J53+K53-L53+M53+N53+O53+P53+Q53+R53+S53+T53</f>
        <v>-31268224</v>
      </c>
      <c r="V53" s="162"/>
      <c r="W53" s="174" t="n">
        <f aca="false">U53+V53</f>
        <v>-31268224</v>
      </c>
    </row>
    <row r="54" customFormat="false" ht="13.2" hidden="false" customHeight="true" outlineLevel="0" collapsed="false">
      <c r="A54" s="164" t="s">
        <v>388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 t="n">
        <v>33050294</v>
      </c>
      <c r="T54" s="162" t="n">
        <v>-33050294</v>
      </c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389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390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402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0</v>
      </c>
      <c r="P57" s="177" t="n">
        <f aca="false">SUM(P38:P56)</f>
        <v>-2145460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158106482</v>
      </c>
      <c r="T57" s="177" t="n">
        <f aca="false">SUM(T38:T56)</f>
        <v>85338026</v>
      </c>
      <c r="U57" s="177" t="n">
        <f aca="false">SUM(U38:U56)</f>
        <v>497868547</v>
      </c>
      <c r="V57" s="177" t="n">
        <f aca="false">SUM(V38:V56)</f>
        <v>0</v>
      </c>
      <c r="W57" s="177" t="n">
        <f aca="false">SUM(W38:W56)</f>
        <v>497868547</v>
      </c>
    </row>
    <row r="58" customFormat="false" ht="13.2" hidden="false" customHeight="true" outlineLevel="0" collapsed="false">
      <c r="A58" s="171" t="s">
        <v>392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403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2702289</v>
      </c>
      <c r="P59" s="174" t="n">
        <f aca="false">SUM(P40:P48)</f>
        <v>-2145460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556829</v>
      </c>
      <c r="V59" s="174" t="n">
        <f aca="false">SUM(V40:V48)</f>
        <v>0</v>
      </c>
      <c r="W59" s="174" t="n">
        <f aca="false">SUM(W40:W48)</f>
        <v>556829</v>
      </c>
    </row>
    <row r="60" customFormat="false" ht="27.75" hidden="false" customHeight="true" outlineLevel="0" collapsed="false">
      <c r="A60" s="178" t="s">
        <v>404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2702289</v>
      </c>
      <c r="P60" s="174" t="n">
        <f aca="false">P39+P59</f>
        <v>-2145460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85338026</v>
      </c>
      <c r="U60" s="174" t="n">
        <f aca="false">U39+U59</f>
        <v>85894855</v>
      </c>
      <c r="V60" s="174" t="n">
        <f aca="false">V39+V59</f>
        <v>0</v>
      </c>
      <c r="W60" s="174" t="n">
        <f aca="false">W39+W59</f>
        <v>85894855</v>
      </c>
    </row>
    <row r="61" customFormat="false" ht="29.25" hidden="false" customHeight="true" outlineLevel="0" collapsed="false">
      <c r="A61" s="179" t="s">
        <v>405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33050294</v>
      </c>
      <c r="T61" s="177" t="n">
        <f aca="false">SUM(T49:T56)</f>
        <v>-64318518</v>
      </c>
      <c r="U61" s="177" t="n">
        <f aca="false">SUM(U49:U56)</f>
        <v>-31268224</v>
      </c>
      <c r="V61" s="177" t="n">
        <f aca="false">SUM(V49:V56)</f>
        <v>0</v>
      </c>
      <c r="W61" s="177" t="n">
        <f aca="false">SUM(W49:W56)</f>
        <v>-31268224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E2 G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fals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fals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7" colorId="64" zoomScale="120" zoomScaleNormal="100" zoomScalePageLayoutView="120" workbookViewId="0">
      <selection pane="topLeft" activeCell="P33" activeCellId="0" sqref="P33"/>
    </sheetView>
  </sheetViews>
  <sheetFormatPr defaultRowHeight="13.2" zeroHeight="false" outlineLevelRow="0" outlineLevelCol="0"/>
  <cols>
    <col collapsed="false" customWidth="true" hidden="false" outlineLevel="0" max="1025" min="1" style="0" width="8.65"/>
  </cols>
  <sheetData>
    <row r="1" customFormat="false" ht="13.2" hidden="false" customHeight="true" outlineLevel="0" collapsed="false">
      <c r="A1" s="180" t="s">
        <v>406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2020-02-25T10:24:15Z</cp:lastPrinted>
  <dcterms:modified xsi:type="dcterms:W3CDTF">2020-02-25T11:14:50Z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